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tatsuyayamanaka/Desktop/claude_investortat/"/>
    </mc:Choice>
  </mc:AlternateContent>
  <xr:revisionPtr revIDLastSave="0" documentId="13_ncr:1_{73C0E0E4-C5E0-8441-8938-EF576819C3C5}" xr6:coauthVersionLast="47" xr6:coauthVersionMax="47" xr10:uidLastSave="{00000000-0000-0000-0000-000000000000}"/>
  <bookViews>
    <workbookView xWindow="0" yWindow="760" windowWidth="30240" windowHeight="17260" activeTab="1" xr2:uid="{00000000-000D-0000-FFFF-FFFF00000000}"/>
  </bookViews>
  <sheets>
    <sheet name="ポジションサイズ計算" sheetId="1" r:id="rId1"/>
    <sheet name="ポートフォリオヒート管理" sheetId="2" r:id="rId2"/>
  </sheets>
  <definedNames>
    <definedName name="_xlnm.Print_Area" localSheetId="0">ポジションサイズ計算!$A$1:$G$27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J19" i="2"/>
  <c r="I19" i="2"/>
  <c r="H19" i="2"/>
  <c r="G19" i="2"/>
  <c r="J18" i="2"/>
  <c r="I18" i="2"/>
  <c r="H18" i="2"/>
  <c r="G18" i="2"/>
  <c r="J17" i="2"/>
  <c r="I17" i="2"/>
  <c r="H17" i="2"/>
  <c r="G17" i="2"/>
  <c r="J16" i="2"/>
  <c r="I16" i="2"/>
  <c r="H16" i="2"/>
  <c r="G16" i="2"/>
  <c r="J13" i="2"/>
  <c r="I13" i="2"/>
  <c r="H13" i="2"/>
  <c r="G13" i="2"/>
  <c r="J12" i="2"/>
  <c r="I12" i="2"/>
  <c r="H12" i="2"/>
  <c r="G12" i="2"/>
  <c r="J11" i="2"/>
  <c r="I11" i="2"/>
  <c r="H11" i="2"/>
  <c r="G11" i="2"/>
  <c r="J10" i="2"/>
  <c r="I10" i="2"/>
  <c r="H10" i="2"/>
  <c r="G10" i="2"/>
  <c r="C6" i="2"/>
  <c r="H6" i="2" s="1"/>
  <c r="C25" i="2" s="1"/>
  <c r="E22" i="1"/>
  <c r="D22" i="1"/>
  <c r="C22" i="1"/>
  <c r="B22" i="1"/>
  <c r="C15" i="1"/>
  <c r="F15" i="1" s="1"/>
  <c r="C16" i="1" s="1"/>
  <c r="C7" i="1"/>
  <c r="J20" i="2" l="1"/>
  <c r="C24" i="2" s="1"/>
  <c r="E24" i="2"/>
  <c r="G20" i="2"/>
  <c r="B28" i="2"/>
  <c r="E26" i="2"/>
  <c r="F22" i="1"/>
  <c r="C17" i="1"/>
  <c r="F17" i="1" s="1"/>
  <c r="F16" i="1"/>
  <c r="C18" i="1" s="1"/>
  <c r="C26" i="2"/>
</calcChain>
</file>

<file path=xl/sharedStrings.xml><?xml version="1.0" encoding="utf-8"?>
<sst xmlns="http://schemas.openxmlformats.org/spreadsheetml/2006/main" count="64" uniqueCount="50">
  <si>
    <t>ポジションサイズ計算シート</t>
  </si>
  <si>
    <t>記事「ポジションサイズの決め方」のステップ1〜5を1画面で計算できます</t>
  </si>
  <si>
    <t>■ 口座設定</t>
  </si>
  <si>
    <t>口座資金</t>
  </si>
  <si>
    <t>リスク許容率</t>
  </si>
  <si>
    <t>最大リスク額</t>
  </si>
  <si>
    <t>■ 銘柄入力</t>
  </si>
  <si>
    <t>銘柄名</t>
  </si>
  <si>
    <t>買値（株価）</t>
  </si>
  <si>
    <t>損切りライン</t>
  </si>
  <si>
    <t>サンプル銘柄</t>
  </si>
  <si>
    <t>■ 計算結果</t>
  </si>
  <si>
    <t>項目</t>
  </si>
  <si>
    <t>結果</t>
  </si>
  <si>
    <t>損切り幅（%）</t>
  </si>
  <si>
    <t>ポジションサイズ（金額）</t>
  </si>
  <si>
    <t>購入株数</t>
  </si>
  <si>
    <t>投資額</t>
  </si>
  <si>
    <t>損切り時の損失額</t>
  </si>
  <si>
    <t>口座に対する実質リスク率</t>
  </si>
  <si>
    <t>口座に対する投資比率</t>
  </si>
  <si>
    <t>リスクリワード比（参考）</t>
  </si>
  <si>
    <t>利確目標 ÷ 損切り幅 ≧ 2:1 推奨</t>
  </si>
  <si>
    <t>■ ヒート管理シートへ貼り付け用（下の行を選択 → コピー → シート2に値貼り付け）</t>
  </si>
  <si>
    <t>買値</t>
  </si>
  <si>
    <t>現在値</t>
  </si>
  <si>
    <t>保有株数</t>
  </si>
  <si>
    <t>※ 緑枠の行（22行目）を選択 → コピー → ヒート管理シートの空き行に「値のみ貼り付け」</t>
  </si>
  <si>
    <t>※ 購入株数は100株単位（日本株の売買単位）に切り下げて計算しています</t>
  </si>
  <si>
    <t>※ 詳しい解説: https://investortat.com/position_sizing/</t>
  </si>
  <si>
    <t>ポートフォリオヒート管理シート</t>
  </si>
  <si>
    <t>保有中の全ポジションのリスク合計を管理します（ルール4: ポートフォリオヒート上限5〜6%）</t>
  </si>
  <si>
    <t>■ 基本設定</t>
  </si>
  <si>
    <t>ヒート上限</t>
  </si>
  <si>
    <t>ヒート上限額</t>
  </si>
  <si>
    <t>■ 保有ポジション一覧</t>
  </si>
  <si>
    <t>含み損益(%)</t>
  </si>
  <si>
    <t>損切りまでの距離(%)</t>
  </si>
  <si>
    <t>リスク額</t>
  </si>
  <si>
    <t>銘柄A</t>
  </si>
  <si>
    <t>銘柄B</t>
  </si>
  <si>
    <t>銘柄C</t>
  </si>
  <si>
    <t>銘柄D</t>
  </si>
  <si>
    <t>ポートフォリオヒート合計</t>
  </si>
  <si>
    <t>■ ヒート判定</t>
  </si>
  <si>
    <t>金額</t>
  </si>
  <si>
    <t>比率</t>
  </si>
  <si>
    <t>ポートフォリオヒート</t>
  </si>
  <si>
    <t>追加可能リスク余裕</t>
  </si>
  <si>
    <t>※ リスク額 =（現在値 − 損切りライン）× 保有株数。ストップを引き上げた場合は損切りラインを更新してください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</si>
</sst>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0.0&quot;%&quot;"/>
    <numFmt numFmtId="178" formatCode="#,##0&quot;株&quot;"/>
    <numFmt numFmtId="179" formatCode="0.0%"/>
    <numFmt numFmtId="182" formatCode="[$¥-411]#,##0;[$¥-411]#,##0"/>
  </numFmts>
  <fonts count="11">
    <font>
      <sz val="11"/>
      <color theme="1"/>
      <name val="ＭＳ Ｐゴシック"/>
      <family val="2"/>
      <scheme val="minor"/>
    </font>
    <font>
      <b/>
      <sz val="14"/>
      <color rgb="FF1E3A5F"/>
      <name val="Hiragino Sans"/>
      <charset val="128"/>
    </font>
    <font>
      <sz val="9"/>
      <color rgb="FF6B7280"/>
      <name val="Hiragino Sans"/>
      <charset val="128"/>
    </font>
    <font>
      <b/>
      <sz val="12"/>
      <color rgb="FF2563EB"/>
      <name val="Hiragino Sans"/>
      <charset val="128"/>
    </font>
    <font>
      <b/>
      <sz val="11"/>
      <color rgb="FF1E3A5F"/>
      <name val="Hiragino Sans"/>
      <charset val="128"/>
    </font>
    <font>
      <sz val="11"/>
      <name val="Hiragino Sans"/>
      <charset val="128"/>
    </font>
    <font>
      <b/>
      <sz val="11"/>
      <color rgb="FFFFFFFF"/>
      <name val="Hiragino Sans"/>
      <charset val="128"/>
    </font>
    <font>
      <b/>
      <sz val="11"/>
      <name val="Hiragino Sans"/>
      <charset val="128"/>
    </font>
    <font>
      <b/>
      <sz val="12"/>
      <name val="Hiragino Sans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DE7"/>
        <bgColor rgb="FFFFFDE7"/>
      </patternFill>
    </fill>
    <fill>
      <patternFill patternType="solid">
        <fgColor rgb="FFEFF6FF"/>
        <bgColor rgb="FFEFF6FF"/>
      </patternFill>
    </fill>
    <fill>
      <patternFill patternType="solid">
        <fgColor rgb="FF2563EB"/>
        <bgColor rgb="FF2563EB"/>
      </patternFill>
    </fill>
    <fill>
      <patternFill patternType="solid">
        <fgColor rgb="FFF0FDF4"/>
        <bgColor rgb="FFF0FDF4"/>
      </patternFill>
    </fill>
    <fill>
      <patternFill patternType="solid">
        <fgColor rgb="FF1E3A5F"/>
        <bgColor rgb="FF1E3A5F"/>
      </patternFill>
    </fill>
  </fills>
  <borders count="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>
      <left style="medium">
        <color rgb="FF22C55E"/>
      </left>
      <right style="medium">
        <color rgb="FF22C55E"/>
      </right>
      <top style="medium">
        <color rgb="FF22C55E"/>
      </top>
      <bottom style="medium">
        <color rgb="FF22C55E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4" fillId="0" borderId="1" xfId="0" applyFont="1" applyBorder="1" applyAlignment="1">
      <alignment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5" borderId="3" xfId="0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horizontal="right" vertical="center"/>
    </xf>
    <xf numFmtId="178" fontId="5" fillId="5" borderId="3" xfId="0" applyNumberFormat="1" applyFont="1" applyFill="1" applyBorder="1" applyAlignment="1">
      <alignment horizontal="right" vertical="center"/>
    </xf>
    <xf numFmtId="0" fontId="4" fillId="0" borderId="1" xfId="0" applyFont="1" applyBorder="1"/>
    <xf numFmtId="176" fontId="5" fillId="3" borderId="1" xfId="0" applyNumberFormat="1" applyFont="1" applyFill="1" applyBorder="1" applyAlignment="1">
      <alignment horizontal="right"/>
    </xf>
    <xf numFmtId="177" fontId="5" fillId="2" borderId="2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right" vertical="center"/>
    </xf>
    <xf numFmtId="179" fontId="5" fillId="3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/>
    <xf numFmtId="176" fontId="8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177" fontId="8" fillId="3" borderId="1" xfId="0" applyNumberFormat="1" applyFont="1" applyFill="1" applyBorder="1" applyAlignment="1">
      <alignment horizontal="right" vertical="center"/>
    </xf>
    <xf numFmtId="177" fontId="7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179" fontId="5" fillId="3" borderId="1" xfId="1" applyNumberFormat="1" applyFont="1" applyFill="1" applyBorder="1" applyAlignment="1">
      <alignment horizontal="right" vertical="center"/>
    </xf>
    <xf numFmtId="182" fontId="5" fillId="2" borderId="2" xfId="0" applyNumberFormat="1" applyFont="1" applyFill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563EB"/>
  </sheetPr>
  <dimension ref="B2:F26"/>
  <sheetViews>
    <sheetView showGridLines="0" workbookViewId="0">
      <selection activeCell="C31" sqref="C31"/>
    </sheetView>
  </sheetViews>
  <sheetFormatPr baseColWidth="10" defaultColWidth="8.83203125" defaultRowHeight="14"/>
  <cols>
    <col min="1" max="1" width="3" customWidth="1"/>
    <col min="2" max="2" width="22" customWidth="1"/>
    <col min="3" max="4" width="16" customWidth="1"/>
    <col min="5" max="5" width="22" customWidth="1"/>
    <col min="6" max="6" width="16" customWidth="1"/>
  </cols>
  <sheetData>
    <row r="2" spans="2:6" ht="23">
      <c r="B2" s="30" t="s">
        <v>0</v>
      </c>
      <c r="C2" s="28"/>
      <c r="D2" s="28"/>
      <c r="E2" s="28"/>
      <c r="F2" s="28"/>
    </row>
    <row r="3" spans="2:6" ht="15">
      <c r="B3" s="31" t="s">
        <v>1</v>
      </c>
      <c r="C3" s="28"/>
      <c r="D3" s="28"/>
      <c r="E3" s="28"/>
      <c r="F3" s="28"/>
    </row>
    <row r="5" spans="2:6" ht="18">
      <c r="B5" s="27" t="s">
        <v>2</v>
      </c>
      <c r="C5" s="28"/>
    </row>
    <row r="6" spans="2:6" ht="17">
      <c r="B6" s="1" t="s">
        <v>3</v>
      </c>
      <c r="C6" s="2">
        <v>5000000</v>
      </c>
      <c r="E6" s="1" t="s">
        <v>4</v>
      </c>
      <c r="F6" s="3">
        <v>1.4999999999999999E-2</v>
      </c>
    </row>
    <row r="7" spans="2:6" ht="17">
      <c r="B7" s="1" t="s">
        <v>5</v>
      </c>
      <c r="C7" s="4">
        <f>C6*F6</f>
        <v>75000</v>
      </c>
    </row>
    <row r="9" spans="2:6" ht="18">
      <c r="B9" s="27" t="s">
        <v>6</v>
      </c>
      <c r="C9" s="28"/>
      <c r="D9" s="28"/>
    </row>
    <row r="10" spans="2:6" ht="17">
      <c r="B10" s="5" t="s">
        <v>7</v>
      </c>
      <c r="C10" s="5" t="s">
        <v>8</v>
      </c>
      <c r="D10" s="5" t="s">
        <v>9</v>
      </c>
    </row>
    <row r="11" spans="2:6" ht="17">
      <c r="B11" s="6" t="s">
        <v>10</v>
      </c>
      <c r="C11" s="7">
        <v>2500</v>
      </c>
      <c r="D11" s="7">
        <v>2400</v>
      </c>
    </row>
    <row r="13" spans="2:6" ht="18">
      <c r="B13" s="27" t="s">
        <v>11</v>
      </c>
      <c r="C13" s="28"/>
    </row>
    <row r="14" spans="2:6" ht="17">
      <c r="B14" s="5" t="s">
        <v>12</v>
      </c>
      <c r="C14" s="5" t="s">
        <v>13</v>
      </c>
      <c r="E14" s="5" t="s">
        <v>12</v>
      </c>
      <c r="F14" s="5" t="s">
        <v>13</v>
      </c>
    </row>
    <row r="15" spans="2:6" ht="17">
      <c r="B15" s="1" t="s">
        <v>14</v>
      </c>
      <c r="C15" s="34">
        <f>(C11-D11)/C11</f>
        <v>0.04</v>
      </c>
      <c r="E15" s="1" t="s">
        <v>15</v>
      </c>
      <c r="F15" s="4">
        <f>IF(C15=0,0,C7/C15)</f>
        <v>1875000</v>
      </c>
    </row>
    <row r="16" spans="2:6" ht="17">
      <c r="B16" s="1" t="s">
        <v>16</v>
      </c>
      <c r="C16" s="9">
        <f>FLOOR(F15/C11,100)</f>
        <v>700</v>
      </c>
      <c r="E16" s="1" t="s">
        <v>17</v>
      </c>
      <c r="F16" s="4">
        <f>C11*C16</f>
        <v>1750000</v>
      </c>
    </row>
    <row r="17" spans="2:6" ht="17">
      <c r="B17" s="1" t="s">
        <v>18</v>
      </c>
      <c r="C17" s="4">
        <f>(C11-D11)*C16</f>
        <v>70000</v>
      </c>
      <c r="E17" s="1" t="s">
        <v>19</v>
      </c>
      <c r="F17" s="34">
        <f>IF(C6=0,0,C17/C6)</f>
        <v>1.4E-2</v>
      </c>
    </row>
    <row r="18" spans="2:6" ht="17">
      <c r="B18" s="1" t="s">
        <v>20</v>
      </c>
      <c r="C18" s="8">
        <f>IF(C6=0,0,F16/C6)</f>
        <v>0.35</v>
      </c>
      <c r="E18" s="1" t="s">
        <v>21</v>
      </c>
      <c r="F18" s="10" t="s">
        <v>22</v>
      </c>
    </row>
    <row r="20" spans="2:6" ht="18">
      <c r="B20" s="27" t="s">
        <v>23</v>
      </c>
      <c r="C20" s="28"/>
      <c r="D20" s="28"/>
      <c r="E20" s="28"/>
      <c r="F20" s="28"/>
    </row>
    <row r="21" spans="2:6" ht="17">
      <c r="B21" s="5" t="s">
        <v>7</v>
      </c>
      <c r="C21" s="5" t="s">
        <v>24</v>
      </c>
      <c r="D21" s="5" t="s">
        <v>25</v>
      </c>
      <c r="E21" s="5" t="s">
        <v>9</v>
      </c>
      <c r="F21" s="5" t="s">
        <v>26</v>
      </c>
    </row>
    <row r="22" spans="2:6" ht="17">
      <c r="B22" s="11" t="str">
        <f>B11</f>
        <v>サンプル銘柄</v>
      </c>
      <c r="C22" s="12">
        <f>C11</f>
        <v>2500</v>
      </c>
      <c r="D22" s="12">
        <f>C11</f>
        <v>2500</v>
      </c>
      <c r="E22" s="12">
        <f>D11</f>
        <v>2400</v>
      </c>
      <c r="F22" s="13">
        <f>C16</f>
        <v>700</v>
      </c>
    </row>
    <row r="24" spans="2:6" ht="15">
      <c r="B24" s="29" t="s">
        <v>27</v>
      </c>
      <c r="C24" s="28"/>
      <c r="D24" s="28"/>
      <c r="E24" s="28"/>
      <c r="F24" s="28"/>
    </row>
    <row r="25" spans="2:6" ht="15">
      <c r="B25" s="29" t="s">
        <v>28</v>
      </c>
      <c r="C25" s="28"/>
      <c r="D25" s="28"/>
      <c r="E25" s="28"/>
      <c r="F25" s="28"/>
    </row>
    <row r="26" spans="2:6" ht="15">
      <c r="B26" s="29" t="s">
        <v>29</v>
      </c>
      <c r="C26" s="28"/>
      <c r="D26" s="28"/>
      <c r="E26" s="28"/>
      <c r="F26" s="28"/>
    </row>
  </sheetData>
  <mergeCells count="9">
    <mergeCell ref="B25:F25"/>
    <mergeCell ref="B3:F3"/>
    <mergeCell ref="B9:D9"/>
    <mergeCell ref="B26:F26"/>
    <mergeCell ref="B13:C13"/>
    <mergeCell ref="B24:F24"/>
    <mergeCell ref="B2:F2"/>
    <mergeCell ref="B20:F20"/>
    <mergeCell ref="B5:C5"/>
  </mergeCells>
  <phoneticPr fontId="1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C2626"/>
  </sheetPr>
  <dimension ref="B2:J31"/>
  <sheetViews>
    <sheetView showGridLines="0" tabSelected="1" workbookViewId="0">
      <selection activeCell="E17" sqref="E17"/>
    </sheetView>
  </sheetViews>
  <sheetFormatPr baseColWidth="10" defaultColWidth="8.83203125" defaultRowHeight="14"/>
  <cols>
    <col min="1" max="1" width="3" customWidth="1"/>
    <col min="2" max="2" width="14" customWidth="1"/>
    <col min="3" max="4" width="15.1640625" customWidth="1"/>
    <col min="5" max="6" width="14.6640625" customWidth="1"/>
    <col min="7" max="7" width="14" customWidth="1"/>
    <col min="8" max="8" width="12" customWidth="1"/>
    <col min="9" max="10" width="14" customWidth="1"/>
  </cols>
  <sheetData>
    <row r="2" spans="2:10" ht="23">
      <c r="B2" s="30" t="s">
        <v>30</v>
      </c>
      <c r="C2" s="28"/>
      <c r="D2" s="28"/>
      <c r="E2" s="28"/>
      <c r="F2" s="28"/>
      <c r="G2" s="28"/>
      <c r="H2" s="28"/>
      <c r="I2" s="28"/>
      <c r="J2" s="28"/>
    </row>
    <row r="3" spans="2:10" ht="15">
      <c r="B3" s="31" t="s">
        <v>31</v>
      </c>
      <c r="C3" s="28"/>
      <c r="D3" s="28"/>
      <c r="E3" s="28"/>
      <c r="F3" s="28"/>
      <c r="G3" s="28"/>
      <c r="H3" s="28"/>
      <c r="I3" s="28"/>
      <c r="J3" s="28"/>
    </row>
    <row r="5" spans="2:10" ht="18">
      <c r="B5" s="27" t="s">
        <v>32</v>
      </c>
      <c r="C5" s="28"/>
    </row>
    <row r="6" spans="2:10" ht="17">
      <c r="B6" s="14" t="s">
        <v>3</v>
      </c>
      <c r="C6" s="15">
        <f>ポジションサイズ計算!C6</f>
        <v>5000000</v>
      </c>
      <c r="E6" s="14" t="s">
        <v>33</v>
      </c>
      <c r="F6" s="16">
        <v>0.05</v>
      </c>
      <c r="G6" s="14" t="s">
        <v>34</v>
      </c>
      <c r="H6" s="15">
        <f>C6*F6</f>
        <v>250000</v>
      </c>
    </row>
    <row r="8" spans="2:10" ht="18">
      <c r="B8" s="27" t="s">
        <v>35</v>
      </c>
      <c r="C8" s="28"/>
    </row>
    <row r="9" spans="2:10" ht="36">
      <c r="B9" s="17" t="s">
        <v>7</v>
      </c>
      <c r="C9" s="17" t="s">
        <v>24</v>
      </c>
      <c r="D9" s="17" t="s">
        <v>25</v>
      </c>
      <c r="E9" s="17" t="s">
        <v>9</v>
      </c>
      <c r="F9" s="17" t="s">
        <v>26</v>
      </c>
      <c r="G9" s="17" t="s">
        <v>17</v>
      </c>
      <c r="H9" s="17" t="s">
        <v>36</v>
      </c>
      <c r="I9" s="17" t="s">
        <v>37</v>
      </c>
      <c r="J9" s="17" t="s">
        <v>38</v>
      </c>
    </row>
    <row r="10" spans="2:10" ht="17">
      <c r="B10" s="6" t="s">
        <v>39</v>
      </c>
      <c r="C10" s="35">
        <v>2400</v>
      </c>
      <c r="D10" s="35">
        <v>2520</v>
      </c>
      <c r="E10" s="35">
        <v>2328</v>
      </c>
      <c r="F10" s="18">
        <v>500</v>
      </c>
      <c r="G10" s="4">
        <f t="shared" ref="G10:G19" si="0">IF(C10="","",C10*F10)</f>
        <v>1200000</v>
      </c>
      <c r="H10" s="34">
        <f t="shared" ref="H10:H19" si="1">IF(C10="","",(D10-C10)/C10)</f>
        <v>0.05</v>
      </c>
      <c r="I10" s="34">
        <f t="shared" ref="I10:I19" si="2">IF(D10="","",(D10-E10)/D10)</f>
        <v>7.6190476190476197E-2</v>
      </c>
      <c r="J10" s="4">
        <f t="shared" ref="J10:J19" si="3">IF(D10="","",(D10-E10)*F10)</f>
        <v>96000</v>
      </c>
    </row>
    <row r="11" spans="2:10" ht="17">
      <c r="B11" s="6" t="s">
        <v>40</v>
      </c>
      <c r="C11" s="35">
        <v>1800</v>
      </c>
      <c r="D11" s="35">
        <v>1836</v>
      </c>
      <c r="E11" s="35">
        <v>1710</v>
      </c>
      <c r="F11" s="18">
        <v>600</v>
      </c>
      <c r="G11" s="4">
        <f t="shared" si="0"/>
        <v>1080000</v>
      </c>
      <c r="H11" s="34">
        <f t="shared" si="1"/>
        <v>0.02</v>
      </c>
      <c r="I11" s="34">
        <f t="shared" si="2"/>
        <v>6.8627450980392163E-2</v>
      </c>
      <c r="J11" s="4">
        <f t="shared" si="3"/>
        <v>75600</v>
      </c>
    </row>
    <row r="12" spans="2:10" ht="17">
      <c r="B12" s="6" t="s">
        <v>41</v>
      </c>
      <c r="C12" s="35">
        <v>3200</v>
      </c>
      <c r="D12" s="35">
        <v>3168</v>
      </c>
      <c r="E12" s="35">
        <v>3008</v>
      </c>
      <c r="F12" s="18">
        <v>300</v>
      </c>
      <c r="G12" s="4">
        <f t="shared" si="0"/>
        <v>960000</v>
      </c>
      <c r="H12" s="34">
        <f t="shared" si="1"/>
        <v>-0.01</v>
      </c>
      <c r="I12" s="34">
        <f t="shared" si="2"/>
        <v>5.0505050505050504E-2</v>
      </c>
      <c r="J12" s="4">
        <f t="shared" si="3"/>
        <v>48000</v>
      </c>
    </row>
    <row r="13" spans="2:10" ht="17">
      <c r="B13" s="6" t="s">
        <v>42</v>
      </c>
      <c r="C13" s="35">
        <v>1500</v>
      </c>
      <c r="D13" s="35">
        <v>1500</v>
      </c>
      <c r="E13" s="35">
        <v>1395</v>
      </c>
      <c r="F13" s="18">
        <v>600</v>
      </c>
      <c r="G13" s="4">
        <f t="shared" si="0"/>
        <v>900000</v>
      </c>
      <c r="H13" s="34">
        <f t="shared" si="1"/>
        <v>0</v>
      </c>
      <c r="I13" s="34">
        <f t="shared" si="2"/>
        <v>7.0000000000000007E-2</v>
      </c>
      <c r="J13" s="4">
        <f t="shared" si="3"/>
        <v>63000</v>
      </c>
    </row>
    <row r="14" spans="2:10" ht="17">
      <c r="B14" s="6"/>
      <c r="C14" s="35"/>
      <c r="D14" s="35"/>
      <c r="E14" s="35"/>
      <c r="F14" s="18"/>
      <c r="G14" s="4"/>
      <c r="H14" s="34"/>
      <c r="I14" s="34"/>
      <c r="J14" s="4"/>
    </row>
    <row r="15" spans="2:10" ht="17">
      <c r="B15" s="6"/>
      <c r="C15" s="35"/>
      <c r="D15" s="35"/>
      <c r="E15" s="35"/>
      <c r="F15" s="18"/>
      <c r="G15" s="4"/>
      <c r="H15" s="34"/>
      <c r="I15" s="34"/>
      <c r="J15" s="4"/>
    </row>
    <row r="16" spans="2:10" ht="17">
      <c r="B16" s="6"/>
      <c r="C16" s="20"/>
      <c r="D16" s="20"/>
      <c r="E16" s="20"/>
      <c r="F16" s="20"/>
      <c r="G16" s="4" t="str">
        <f t="shared" si="0"/>
        <v/>
      </c>
      <c r="H16" s="19" t="str">
        <f t="shared" si="1"/>
        <v/>
      </c>
      <c r="I16" s="19" t="str">
        <f t="shared" si="2"/>
        <v/>
      </c>
      <c r="J16" s="4" t="str">
        <f t="shared" si="3"/>
        <v/>
      </c>
    </row>
    <row r="17" spans="2:10" ht="17">
      <c r="B17" s="6"/>
      <c r="C17" s="20"/>
      <c r="D17" s="20"/>
      <c r="E17" s="20"/>
      <c r="F17" s="20"/>
      <c r="G17" s="4" t="str">
        <f t="shared" si="0"/>
        <v/>
      </c>
      <c r="H17" s="19" t="str">
        <f t="shared" si="1"/>
        <v/>
      </c>
      <c r="I17" s="19" t="str">
        <f t="shared" si="2"/>
        <v/>
      </c>
      <c r="J17" s="4" t="str">
        <f t="shared" si="3"/>
        <v/>
      </c>
    </row>
    <row r="18" spans="2:10" ht="17">
      <c r="B18" s="6"/>
      <c r="C18" s="20"/>
      <c r="D18" s="20"/>
      <c r="E18" s="20"/>
      <c r="F18" s="20"/>
      <c r="G18" s="4" t="str">
        <f t="shared" si="0"/>
        <v/>
      </c>
      <c r="H18" s="19" t="str">
        <f t="shared" si="1"/>
        <v/>
      </c>
      <c r="I18" s="19" t="str">
        <f t="shared" si="2"/>
        <v/>
      </c>
      <c r="J18" s="4" t="str">
        <f t="shared" si="3"/>
        <v/>
      </c>
    </row>
    <row r="19" spans="2:10" ht="17">
      <c r="B19" s="6"/>
      <c r="C19" s="20"/>
      <c r="D19" s="20"/>
      <c r="E19" s="20"/>
      <c r="F19" s="20"/>
      <c r="G19" s="4" t="str">
        <f t="shared" si="0"/>
        <v/>
      </c>
      <c r="H19" s="19" t="str">
        <f t="shared" si="1"/>
        <v/>
      </c>
      <c r="I19" s="19" t="str">
        <f t="shared" si="2"/>
        <v/>
      </c>
      <c r="J19" s="4" t="str">
        <f t="shared" si="3"/>
        <v/>
      </c>
    </row>
    <row r="20" spans="2:10" ht="17">
      <c r="B20" s="33" t="s">
        <v>43</v>
      </c>
      <c r="C20" s="28"/>
      <c r="D20" s="28"/>
      <c r="E20" s="28"/>
      <c r="F20" s="28"/>
      <c r="G20" s="21">
        <f>SUM(G10:G19)</f>
        <v>4140000</v>
      </c>
      <c r="H20" s="22"/>
      <c r="I20" s="22"/>
      <c r="J20" s="21">
        <f>SUM(J10:J19)</f>
        <v>282600</v>
      </c>
    </row>
    <row r="22" spans="2:10" ht="18">
      <c r="B22" s="27" t="s">
        <v>44</v>
      </c>
      <c r="C22" s="28"/>
    </row>
    <row r="23" spans="2:10" ht="17">
      <c r="B23" s="5" t="s">
        <v>12</v>
      </c>
      <c r="C23" s="5" t="s">
        <v>45</v>
      </c>
      <c r="D23" s="5"/>
      <c r="E23" s="5" t="s">
        <v>46</v>
      </c>
      <c r="F23" s="5"/>
    </row>
    <row r="24" spans="2:10" ht="18">
      <c r="B24" s="1" t="s">
        <v>47</v>
      </c>
      <c r="C24" s="23">
        <f>J20</f>
        <v>282600</v>
      </c>
      <c r="D24" s="24"/>
      <c r="E24" s="25">
        <f>IF(C6=0,0,J20/C6)</f>
        <v>5.6520000000000001E-2</v>
      </c>
      <c r="F24" s="24"/>
    </row>
    <row r="25" spans="2:10" ht="17">
      <c r="B25" s="1" t="s">
        <v>33</v>
      </c>
      <c r="C25" s="4">
        <f>H6</f>
        <v>250000</v>
      </c>
      <c r="D25" s="24"/>
      <c r="E25" s="8">
        <f>F6</f>
        <v>0.05</v>
      </c>
      <c r="F25" s="24"/>
    </row>
    <row r="26" spans="2:10" ht="17">
      <c r="B26" s="1" t="s">
        <v>48</v>
      </c>
      <c r="C26" s="21">
        <f>H6-J20</f>
        <v>-32600</v>
      </c>
      <c r="D26" s="24"/>
      <c r="E26" s="26">
        <f>F6-E24</f>
        <v>-6.519999999999998E-3</v>
      </c>
      <c r="F26" s="24"/>
    </row>
    <row r="28" spans="2:10" ht="18">
      <c r="B28" s="32" t="str">
        <f>IF(E24&gt;F6,"⚠ ヒート上限超過！ポジションを縮小してください",IF(E24&gt;F6*0.8,"△ ヒート上限に近づいています（新規追加は慎重に）","○ ヒートは上限内です（新規ポジション追加可能）"))</f>
        <v>⚠ ヒート上限超過！ポジションを縮小してください</v>
      </c>
      <c r="C28" s="28"/>
      <c r="D28" s="28"/>
      <c r="E28" s="28"/>
      <c r="F28" s="28"/>
    </row>
    <row r="30" spans="2:10" ht="15">
      <c r="B30" s="29" t="s">
        <v>49</v>
      </c>
      <c r="C30" s="28"/>
      <c r="D30" s="28"/>
      <c r="E30" s="28"/>
      <c r="F30" s="28"/>
      <c r="G30" s="28"/>
      <c r="H30" s="28"/>
      <c r="I30" s="28"/>
      <c r="J30" s="28"/>
    </row>
    <row r="31" spans="2:10" ht="15">
      <c r="B31" s="29" t="s">
        <v>29</v>
      </c>
      <c r="C31" s="28"/>
      <c r="D31" s="28"/>
      <c r="E31" s="28"/>
      <c r="F31" s="28"/>
      <c r="G31" s="28"/>
      <c r="H31" s="28"/>
      <c r="I31" s="28"/>
      <c r="J31" s="28"/>
    </row>
  </sheetData>
  <mergeCells count="9">
    <mergeCell ref="B2:J2"/>
    <mergeCell ref="B31:J31"/>
    <mergeCell ref="B3:J3"/>
    <mergeCell ref="B30:J30"/>
    <mergeCell ref="B5:C5"/>
    <mergeCell ref="B22:C22"/>
    <mergeCell ref="B8:C8"/>
    <mergeCell ref="B28:F28"/>
    <mergeCell ref="B20:F20"/>
  </mergeCells>
  <phoneticPr fontId="10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ポジションサイズ計算</vt:lpstr>
      <vt:lpstr>ポートフォリオヒート管理</vt:lpstr>
      <vt:lpstr>ポジションサイズ計算!Print_Area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Tatsuya Yamanaka</cp:lastModifiedBy>
  <dcterms:created xsi:type="dcterms:W3CDTF">2026-03-04T23:06:39Z</dcterms:created>
  <dcterms:modified xsi:type="dcterms:W3CDTF">2026-03-04T23:18:11Z</dcterms:modified>
</cp:coreProperties>
</file>